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237A6463-83A0-4E28-AA5A-378EFFDB1F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sh Book" sheetId="1" r:id="rId1"/>
    <sheet name="Accounts 21-22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1" l="1"/>
  <c r="P49" i="1"/>
  <c r="O49" i="1"/>
  <c r="N49" i="1"/>
  <c r="M49" i="1"/>
  <c r="L49" i="1"/>
  <c r="Q50" i="1" s="1"/>
  <c r="G49" i="1"/>
  <c r="D53" i="1" s="1"/>
  <c r="F49" i="1"/>
  <c r="E49" i="1"/>
  <c r="D49" i="1"/>
  <c r="C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Q22" i="1"/>
  <c r="H22" i="1"/>
  <c r="Q21" i="1"/>
  <c r="H21" i="1"/>
  <c r="Q20" i="1"/>
  <c r="H20" i="1"/>
  <c r="Q19" i="1"/>
  <c r="H19" i="1"/>
  <c r="H18" i="1"/>
  <c r="Q17" i="1"/>
  <c r="H17" i="1"/>
  <c r="Q16" i="1"/>
  <c r="H16" i="1"/>
  <c r="Q15" i="1"/>
  <c r="H15" i="1"/>
  <c r="Q14" i="1"/>
  <c r="H14" i="1"/>
  <c r="Q12" i="1"/>
  <c r="H12" i="1"/>
  <c r="Q11" i="1"/>
  <c r="H11" i="1"/>
  <c r="Q10" i="1"/>
  <c r="H10" i="1"/>
  <c r="Q9" i="1"/>
  <c r="H9" i="1"/>
  <c r="Q8" i="1"/>
  <c r="Q49" i="1" s="1"/>
  <c r="K54" i="1" s="1"/>
  <c r="H8" i="1"/>
  <c r="H7" i="1"/>
  <c r="H6" i="1"/>
  <c r="H49" i="1" s="1"/>
  <c r="R5" i="1"/>
  <c r="G50" i="4"/>
  <c r="H51" i="4" s="1"/>
  <c r="D50" i="4"/>
  <c r="E51" i="4" s="1"/>
  <c r="G22" i="4"/>
  <c r="H23" i="4" s="1"/>
  <c r="D22" i="4"/>
  <c r="E23" i="4" s="1"/>
  <c r="G9" i="4"/>
  <c r="H10" i="4" s="1"/>
  <c r="D9" i="4"/>
  <c r="E10" i="4" s="1"/>
  <c r="D55" i="1" l="1"/>
  <c r="R49" i="1"/>
  <c r="D54" i="1" s="1"/>
  <c r="K53" i="1"/>
  <c r="R51" i="1"/>
  <c r="K55" i="1"/>
  <c r="R6" i="1"/>
  <c r="R7" i="1" s="1"/>
  <c r="R8" i="1" s="1"/>
  <c r="R9" i="1" s="1"/>
  <c r="R10" i="1" s="1"/>
  <c r="R11" i="1" s="1"/>
  <c r="R12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E24" i="4"/>
  <c r="E52" i="4" s="1"/>
  <c r="H24" i="4"/>
  <c r="H52" i="4" s="1"/>
  <c r="R30" i="1" l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29" i="1"/>
</calcChain>
</file>

<file path=xl/sharedStrings.xml><?xml version="1.0" encoding="utf-8"?>
<sst xmlns="http://schemas.openxmlformats.org/spreadsheetml/2006/main" count="170" uniqueCount="116">
  <si>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</si>
  <si>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</si>
  <si>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</si>
  <si>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</si>
  <si>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</si>
  <si>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</si>
  <si>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</si>
  <si>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</si>
  <si>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</si>
  <si>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</si>
  <si>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</si>
  <si>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</si>
  <si>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</si>
  <si>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</si>
  <si>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</si>
  <si>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</si>
  <si>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</si>
  <si>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</si>
  <si>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</si>
  <si>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</si>
  <si>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</si>
  <si>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</si>
  <si>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Fee</t>
  </si>
  <si>
    <t>Interest</t>
  </si>
  <si>
    <t>RECEIPTS AND PAYMENT SUMMARY FOR YEAR ENDING 31.03.22</t>
  </si>
  <si>
    <t>Bacs</t>
  </si>
  <si>
    <t>09.04.21</t>
  </si>
  <si>
    <t>10.05.21</t>
  </si>
  <si>
    <t>Westbury Church</t>
  </si>
  <si>
    <t>Yockleton Church</t>
  </si>
  <si>
    <t>Info Solutions</t>
  </si>
  <si>
    <t>Numbers Plus</t>
  </si>
  <si>
    <t>A M Ellis</t>
  </si>
  <si>
    <t>BFWD £</t>
  </si>
  <si>
    <t>£ Total</t>
  </si>
  <si>
    <t>£ total</t>
  </si>
  <si>
    <t>23.04.21</t>
  </si>
  <si>
    <t>Shropshire Council</t>
  </si>
  <si>
    <t>11.05.21</t>
  </si>
  <si>
    <t>Shropshire Council Lease</t>
  </si>
  <si>
    <t xml:space="preserve">SALC </t>
  </si>
  <si>
    <t>R Petri Westbury Playing Fields</t>
  </si>
  <si>
    <t>Zurich Insurance</t>
  </si>
  <si>
    <t>20.05.21</t>
  </si>
  <si>
    <t>S J Smith</t>
  </si>
  <si>
    <t>9.09.21</t>
  </si>
  <si>
    <t>30.06.21</t>
  </si>
  <si>
    <t>Rospra</t>
  </si>
  <si>
    <t>Info Commissioner</t>
  </si>
  <si>
    <t>Shropshire Council  Electric</t>
  </si>
  <si>
    <t>Westbury Village Hall May and July</t>
  </si>
  <si>
    <t>07.07.21</t>
  </si>
  <si>
    <t>Playing Field Rounders</t>
  </si>
  <si>
    <t>09.07.21</t>
  </si>
  <si>
    <t>09.08.21</t>
  </si>
  <si>
    <t>02.09.21</t>
  </si>
  <si>
    <t>Westbury Village Hall September</t>
  </si>
  <si>
    <t>09.09.21</t>
  </si>
  <si>
    <t>11.10.21</t>
  </si>
  <si>
    <t>04.11.21</t>
  </si>
  <si>
    <t>Westbury Village Hall November</t>
  </si>
  <si>
    <t>09.11.21</t>
  </si>
  <si>
    <t>09.12.21</t>
  </si>
  <si>
    <t>07.01.22</t>
  </si>
  <si>
    <t>Westbury Village Hall January</t>
  </si>
  <si>
    <t>Cumbrian Clock</t>
  </si>
  <si>
    <t>RECEIPTS PAYMENT ACCOUNT FOR THE YEAR  1ST APRIL 2021 - 31ST MARCH 2022</t>
  </si>
  <si>
    <t>2020/21</t>
  </si>
  <si>
    <t>£</t>
  </si>
  <si>
    <t>Opening Balance</t>
  </si>
  <si>
    <t>C/A</t>
  </si>
  <si>
    <t>D/A</t>
  </si>
  <si>
    <t>TOTAL FUNDS</t>
  </si>
  <si>
    <t>RECEIPTS</t>
  </si>
  <si>
    <t>Neighbourhood Fund</t>
  </si>
  <si>
    <t>VAT recovered</t>
  </si>
  <si>
    <t>Refunds/cancelled chq</t>
  </si>
  <si>
    <t>Playing Field</t>
  </si>
  <si>
    <t>Grant Trans Code</t>
  </si>
  <si>
    <t>Grant Environmental</t>
  </si>
  <si>
    <t>Friends Westbury School*</t>
  </si>
  <si>
    <t>Total Receipts</t>
  </si>
  <si>
    <t>PAYMENTS</t>
  </si>
  <si>
    <t>Insurance</t>
  </si>
  <si>
    <t>Meetings/Affiliation</t>
  </si>
  <si>
    <t>Clerks Fee</t>
  </si>
  <si>
    <t>Grant Westbury Church</t>
  </si>
  <si>
    <t>Grant Yockleton Church</t>
  </si>
  <si>
    <t>Grant Westbury VH</t>
  </si>
  <si>
    <t>Grant Yockleton VH</t>
  </si>
  <si>
    <t>Grant Covid Aid</t>
  </si>
  <si>
    <t>Playing Fields Maintenance</t>
  </si>
  <si>
    <t xml:space="preserve">Powell Field Legal </t>
  </si>
  <si>
    <t>ROSPA</t>
  </si>
  <si>
    <t>Smartwater</t>
  </si>
  <si>
    <t>Westbury Playing Field</t>
  </si>
  <si>
    <t>Church Clock</t>
  </si>
  <si>
    <t>Information Commissioner</t>
  </si>
  <si>
    <t>Lighting</t>
  </si>
  <si>
    <t>Election</t>
  </si>
  <si>
    <t>Yockleton Playing Field</t>
  </si>
  <si>
    <t>Audit</t>
  </si>
  <si>
    <t>Commemorative Benches</t>
  </si>
  <si>
    <t>Website</t>
  </si>
  <si>
    <t>Total Payments</t>
  </si>
  <si>
    <t>Closing Balance</t>
  </si>
  <si>
    <t>Signed as a true record</t>
  </si>
  <si>
    <t>Confirmed</t>
  </si>
  <si>
    <t xml:space="preserve">* This sum of money (£1,000) has no time limit on when it can be used. Ideally it is to be used for the recreational purpose for all </t>
  </si>
  <si>
    <t>generations of Westbury or failing that the children of the village.</t>
  </si>
  <si>
    <t>19.01.22</t>
  </si>
  <si>
    <t>R J Ashley</t>
  </si>
  <si>
    <t>10.01.22</t>
  </si>
  <si>
    <t>25.02.22</t>
  </si>
  <si>
    <t>Westbury Village hall February</t>
  </si>
  <si>
    <t>Kiwi Tree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</si>
</sst>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166" fontId="2" fillId="7" borderId="1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7" fontId="3" fillId="7" borderId="4" xfId="0" applyNumberFormat="1" applyFont="1" applyFill="1" applyBorder="1" applyAlignment="1">
      <alignment horizontal="center"/>
    </xf>
    <xf numFmtId="164" fontId="3" fillId="7" borderId="13" xfId="0" applyNumberFormat="1" applyFont="1" applyFill="1" applyBorder="1" applyAlignment="1">
      <alignment horizontal="center"/>
    </xf>
    <xf numFmtId="17" fontId="3" fillId="7" borderId="12" xfId="0" applyNumberFormat="1" applyFont="1" applyFill="1" applyBorder="1" applyAlignment="1">
      <alignment horizontal="center"/>
    </xf>
    <xf numFmtId="164" fontId="3" fillId="7" borderId="14" xfId="0" applyNumberFormat="1" applyFont="1" applyFill="1" applyBorder="1" applyAlignment="1">
      <alignment horizontal="center"/>
    </xf>
    <xf numFmtId="164" fontId="3" fillId="7" borderId="15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7" borderId="4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4" fontId="3" fillId="0" borderId="1" xfId="0" applyNumberFormat="1" applyFont="1" applyBorder="1" applyAlignment="1">
      <alignment horizontal="center"/>
    </xf>
    <xf numFmtId="44" fontId="3" fillId="5" borderId="1" xfId="0" applyNumberFormat="1" applyFont="1" applyFill="1" applyBorder="1" applyAlignment="1">
      <alignment horizontal="center"/>
    </xf>
    <xf numFmtId="44" fontId="3" fillId="6" borderId="1" xfId="0" applyNumberFormat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right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right"/>
    </xf>
    <xf numFmtId="166" fontId="3" fillId="5" borderId="1" xfId="1" applyNumberFormat="1" applyFont="1" applyFill="1" applyBorder="1" applyAlignment="1"/>
    <xf numFmtId="166" fontId="2" fillId="2" borderId="7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/>
    <xf numFmtId="44" fontId="3" fillId="0" borderId="0" xfId="0" applyNumberFormat="1" applyFont="1"/>
    <xf numFmtId="164" fontId="3" fillId="5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7" borderId="3" xfId="0" applyNumberFormat="1" applyFont="1" applyFill="1" applyBorder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44" fontId="2" fillId="5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right" wrapText="1"/>
    </xf>
    <xf numFmtId="167" fontId="3" fillId="7" borderId="4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center"/>
    </xf>
    <xf numFmtId="166" fontId="2" fillId="5" borderId="1" xfId="1" applyNumberFormat="1" applyFont="1" applyFill="1" applyBorder="1" applyAlignment="1"/>
    <xf numFmtId="168" fontId="2" fillId="5" borderId="0" xfId="0" applyNumberFormat="1" applyFont="1" applyFill="1" applyAlignment="1">
      <alignment horizontal="center"/>
    </xf>
    <xf numFmtId="2" fontId="3" fillId="0" borderId="10" xfId="0" applyNumberFormat="1" applyFont="1" applyBorder="1"/>
    <xf numFmtId="44" fontId="3" fillId="7" borderId="8" xfId="0" applyNumberFormat="1" applyFont="1" applyFill="1" applyBorder="1" applyAlignment="1">
      <alignment horizontal="center"/>
    </xf>
    <xf numFmtId="44" fontId="2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3" fillId="7" borderId="12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17" xfId="0" applyNumberFormat="1" applyBorder="1"/>
    <xf numFmtId="2" fontId="0" fillId="0" borderId="18" xfId="0" applyNumberFormat="1" applyBorder="1"/>
    <xf numFmtId="166" fontId="2" fillId="5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topLeftCell="A22" zoomScale="70" zoomScaleNormal="70" workbookViewId="0">
      <selection sqref="A1:R56"/>
    </sheetView>
  </sheetViews>
  <sheetFormatPr defaultColWidth="8.85546875" defaultRowHeight="12.75" x14ac:dyDescent="0.2"/>
  <cols>
    <col min="1" max="1" width="7.7109375" style="29" customWidth="1"/>
    <col min="2" max="2" width="7.140625" style="50" customWidth="1"/>
    <col min="3" max="3" width="18.42578125" style="29" bestFit="1" customWidth="1"/>
    <col min="4" max="4" width="15" style="29" customWidth="1"/>
    <col min="5" max="5" width="12.140625" style="29" bestFit="1" customWidth="1"/>
    <col min="6" max="6" width="13.85546875" style="29" customWidth="1"/>
    <col min="7" max="7" width="9.5703125" style="29" customWidth="1"/>
    <col min="8" max="8" width="14.85546875" style="49" customWidth="1"/>
    <col min="9" max="9" width="8.5703125" style="29" customWidth="1"/>
    <col min="10" max="10" width="10.140625" style="50" bestFit="1" customWidth="1"/>
    <col min="11" max="11" width="29.7109375" style="29" customWidth="1"/>
    <col min="12" max="12" width="13.42578125" style="29" customWidth="1"/>
    <col min="13" max="13" width="10.5703125" style="29" customWidth="1"/>
    <col min="14" max="14" width="14" style="29" bestFit="1" customWidth="1"/>
    <col min="15" max="15" width="13.28515625" style="29" bestFit="1" customWidth="1"/>
    <col min="16" max="16" width="11.5703125" style="29" bestFit="1" customWidth="1"/>
    <col min="17" max="17" width="14.42578125" style="28" bestFit="1" customWidth="1"/>
    <col min="18" max="18" width="15.42578125" style="29" customWidth="1"/>
    <col min="19" max="22" width="8.85546875" style="29"/>
    <col min="23" max="23" width="9.42578125" style="29" customWidth="1"/>
    <col min="24" max="16384" width="8.85546875" style="29"/>
  </cols>
  <sheetData>
    <row r="1" spans="1:18" x14ac:dyDescent="0.2">
      <c r="A1" s="92" t="s">
        <v>1</v>
      </c>
      <c r="B1" s="92"/>
      <c r="C1" s="92"/>
      <c r="D1" s="92"/>
      <c r="E1" s="92"/>
      <c r="F1" s="92"/>
      <c r="G1" s="92"/>
      <c r="H1" s="1"/>
      <c r="I1" s="92" t="s">
        <v>24</v>
      </c>
      <c r="J1" s="92"/>
      <c r="K1" s="92"/>
      <c r="L1" s="92"/>
      <c r="M1" s="92"/>
      <c r="N1" s="92"/>
      <c r="O1" s="92"/>
      <c r="P1" s="92"/>
    </row>
    <row r="2" spans="1:18" x14ac:dyDescent="0.2">
      <c r="A2" s="92"/>
      <c r="B2" s="92"/>
      <c r="C2" s="92"/>
      <c r="D2" s="92"/>
      <c r="E2" s="92"/>
      <c r="F2" s="92"/>
      <c r="G2" s="92"/>
      <c r="H2" s="1"/>
      <c r="I2" s="92"/>
      <c r="J2" s="92"/>
      <c r="K2" s="92"/>
      <c r="L2" s="92"/>
      <c r="M2" s="92"/>
      <c r="N2" s="92"/>
      <c r="O2" s="92"/>
      <c r="P2" s="92"/>
    </row>
    <row r="3" spans="1:18" x14ac:dyDescent="0.2">
      <c r="A3" s="93" t="s">
        <v>2</v>
      </c>
      <c r="B3" s="94"/>
      <c r="C3" s="94"/>
      <c r="D3" s="94"/>
      <c r="E3" s="94"/>
      <c r="F3" s="94"/>
      <c r="G3" s="94"/>
      <c r="H3" s="2"/>
      <c r="I3" s="93" t="s">
        <v>3</v>
      </c>
      <c r="J3" s="94"/>
      <c r="K3" s="94"/>
      <c r="L3" s="94"/>
      <c r="M3" s="94"/>
      <c r="N3" s="94"/>
      <c r="O3" s="94"/>
      <c r="P3" s="94"/>
      <c r="Q3" s="30" t="s">
        <v>33</v>
      </c>
      <c r="R3" s="90">
        <v>27251</v>
      </c>
    </row>
    <row r="4" spans="1:18" ht="25.5" x14ac:dyDescent="0.2">
      <c r="A4" s="3" t="s">
        <v>4</v>
      </c>
      <c r="B4" s="4" t="s">
        <v>5</v>
      </c>
      <c r="C4" s="5" t="s">
        <v>6</v>
      </c>
      <c r="D4" s="6" t="s">
        <v>7</v>
      </c>
      <c r="E4" s="5" t="s">
        <v>8</v>
      </c>
      <c r="F4" s="6" t="s">
        <v>9</v>
      </c>
      <c r="G4" s="5" t="s">
        <v>10</v>
      </c>
      <c r="H4" s="7" t="s">
        <v>34</v>
      </c>
      <c r="I4" s="5" t="s">
        <v>4</v>
      </c>
      <c r="J4" s="4" t="s">
        <v>11</v>
      </c>
      <c r="K4" s="5" t="s">
        <v>6</v>
      </c>
      <c r="L4" s="3" t="s">
        <v>22</v>
      </c>
      <c r="M4" s="5" t="s">
        <v>12</v>
      </c>
      <c r="N4" s="5" t="s">
        <v>13</v>
      </c>
      <c r="O4" s="8" t="s">
        <v>14</v>
      </c>
      <c r="P4" s="9" t="s">
        <v>15</v>
      </c>
      <c r="Q4" s="10" t="s">
        <v>35</v>
      </c>
      <c r="R4" s="11"/>
    </row>
    <row r="5" spans="1:18" x14ac:dyDescent="0.2">
      <c r="A5" s="12"/>
      <c r="B5" s="32"/>
      <c r="C5" s="31"/>
      <c r="D5" s="33"/>
      <c r="E5" s="31"/>
      <c r="F5" s="33"/>
      <c r="G5" s="63"/>
      <c r="H5" s="34"/>
      <c r="I5" s="64"/>
      <c r="J5" s="32"/>
      <c r="K5" s="31"/>
      <c r="L5" s="35"/>
      <c r="M5" s="31"/>
      <c r="N5" s="31"/>
      <c r="O5" s="36"/>
      <c r="P5" s="37"/>
      <c r="Q5" s="13"/>
      <c r="R5" s="84">
        <f>SUM(R3)</f>
        <v>27251</v>
      </c>
    </row>
    <row r="6" spans="1:18" x14ac:dyDescent="0.2">
      <c r="A6" s="15" t="s">
        <v>36</v>
      </c>
      <c r="B6" s="38" t="s">
        <v>25</v>
      </c>
      <c r="C6" s="65" t="s">
        <v>37</v>
      </c>
      <c r="D6" s="52">
        <v>14207</v>
      </c>
      <c r="E6" s="66"/>
      <c r="F6" s="52"/>
      <c r="G6" s="67"/>
      <c r="H6" s="91">
        <f>SUM(D6:F6)</f>
        <v>14207</v>
      </c>
      <c r="I6" s="68"/>
      <c r="J6" s="38"/>
      <c r="K6" s="65"/>
      <c r="L6" s="15"/>
      <c r="M6" s="49"/>
      <c r="N6" s="49"/>
      <c r="O6" s="16"/>
      <c r="P6" s="39"/>
      <c r="Q6" s="17"/>
      <c r="R6" s="61">
        <f>SUM(R5+H6-Q6)</f>
        <v>41458</v>
      </c>
    </row>
    <row r="7" spans="1:18" x14ac:dyDescent="0.2">
      <c r="A7" s="15" t="s">
        <v>36</v>
      </c>
      <c r="B7" s="38" t="s">
        <v>25</v>
      </c>
      <c r="C7" s="65" t="s">
        <v>37</v>
      </c>
      <c r="D7" s="52">
        <v>2206.33</v>
      </c>
      <c r="E7" s="66"/>
      <c r="F7" s="52"/>
      <c r="G7" s="67"/>
      <c r="H7" s="91">
        <f t="shared" ref="H7:H48" si="0">SUM(D7:F7)</f>
        <v>2206.33</v>
      </c>
      <c r="I7" s="68"/>
      <c r="J7" s="38"/>
      <c r="K7" s="65"/>
      <c r="L7" s="15"/>
      <c r="M7" s="49"/>
      <c r="N7" s="49"/>
      <c r="O7" s="16"/>
      <c r="P7" s="39"/>
      <c r="Q7" s="17"/>
      <c r="R7" s="61">
        <f t="shared" ref="R7:R48" si="1">SUM(R6+H7-Q7)</f>
        <v>43664.33</v>
      </c>
    </row>
    <row r="8" spans="1:18" x14ac:dyDescent="0.2">
      <c r="A8" s="15"/>
      <c r="B8" s="38"/>
      <c r="C8" s="65"/>
      <c r="D8" s="52"/>
      <c r="E8" s="66"/>
      <c r="F8" s="52"/>
      <c r="G8" s="67"/>
      <c r="H8" s="53">
        <f t="shared" si="0"/>
        <v>0</v>
      </c>
      <c r="I8" s="68" t="s">
        <v>38</v>
      </c>
      <c r="J8" s="38">
        <v>1053</v>
      </c>
      <c r="K8" s="65" t="s">
        <v>39</v>
      </c>
      <c r="L8" s="15"/>
      <c r="M8" s="49"/>
      <c r="N8" s="49"/>
      <c r="O8" s="16">
        <v>10</v>
      </c>
      <c r="P8" s="39"/>
      <c r="Q8" s="86">
        <f>SUM(L8:O8)</f>
        <v>10</v>
      </c>
      <c r="R8" s="61">
        <f t="shared" si="1"/>
        <v>43654.33</v>
      </c>
    </row>
    <row r="9" spans="1:18" x14ac:dyDescent="0.2">
      <c r="A9" s="15"/>
      <c r="B9" s="38"/>
      <c r="C9" s="69"/>
      <c r="D9" s="54"/>
      <c r="E9" s="66"/>
      <c r="F9" s="55"/>
      <c r="G9" s="67"/>
      <c r="H9" s="53">
        <f t="shared" si="0"/>
        <v>0</v>
      </c>
      <c r="I9" s="68" t="s">
        <v>38</v>
      </c>
      <c r="J9" s="38">
        <v>1054</v>
      </c>
      <c r="K9" s="65" t="s">
        <v>40</v>
      </c>
      <c r="L9" s="15"/>
      <c r="M9" s="49"/>
      <c r="N9" s="49"/>
      <c r="O9" s="16">
        <v>526.34</v>
      </c>
      <c r="P9" s="39"/>
      <c r="Q9" s="86">
        <f t="shared" ref="Q9:Q48" si="2">SUM(L9:O9)</f>
        <v>526.34</v>
      </c>
      <c r="R9" s="61">
        <f t="shared" si="1"/>
        <v>43127.990000000005</v>
      </c>
    </row>
    <row r="10" spans="1:18" x14ac:dyDescent="0.2">
      <c r="A10" s="12"/>
      <c r="B10" s="38"/>
      <c r="C10" s="56"/>
      <c r="D10" s="52"/>
      <c r="E10" s="66"/>
      <c r="F10" s="52"/>
      <c r="G10" s="67"/>
      <c r="H10" s="53">
        <f t="shared" si="0"/>
        <v>0</v>
      </c>
      <c r="I10" s="68" t="s">
        <v>38</v>
      </c>
      <c r="J10" s="38">
        <v>1055</v>
      </c>
      <c r="K10" s="65" t="s">
        <v>41</v>
      </c>
      <c r="L10" s="15"/>
      <c r="M10" s="49"/>
      <c r="N10" s="49"/>
      <c r="O10" s="16">
        <v>340</v>
      </c>
      <c r="P10" s="39"/>
      <c r="Q10" s="86">
        <f t="shared" si="2"/>
        <v>340</v>
      </c>
      <c r="R10" s="61">
        <f t="shared" si="1"/>
        <v>42787.990000000005</v>
      </c>
    </row>
    <row r="11" spans="1:18" x14ac:dyDescent="0.2">
      <c r="A11" s="12"/>
      <c r="B11" s="38"/>
      <c r="C11" s="56"/>
      <c r="D11" s="52"/>
      <c r="E11" s="66"/>
      <c r="F11" s="52"/>
      <c r="G11" s="67"/>
      <c r="H11" s="53">
        <f t="shared" si="0"/>
        <v>0</v>
      </c>
      <c r="I11" s="68" t="s">
        <v>38</v>
      </c>
      <c r="J11" s="38">
        <v>1056</v>
      </c>
      <c r="K11" s="65" t="s">
        <v>42</v>
      </c>
      <c r="L11" s="15"/>
      <c r="M11" s="49">
        <v>601.29999999999995</v>
      </c>
      <c r="N11" s="49"/>
      <c r="O11" s="16"/>
      <c r="P11" s="39">
        <v>64.430000000000007</v>
      </c>
      <c r="Q11" s="86">
        <f t="shared" si="2"/>
        <v>601.29999999999995</v>
      </c>
      <c r="R11" s="87">
        <f t="shared" si="1"/>
        <v>42186.69</v>
      </c>
    </row>
    <row r="12" spans="1:18" x14ac:dyDescent="0.2">
      <c r="A12" s="12" t="s">
        <v>26</v>
      </c>
      <c r="B12" s="38">
        <v>1</v>
      </c>
      <c r="C12" s="56" t="s">
        <v>23</v>
      </c>
      <c r="D12" s="52"/>
      <c r="E12" s="66"/>
      <c r="F12" s="52"/>
      <c r="G12" s="82">
        <v>0.02</v>
      </c>
      <c r="H12" s="53">
        <f t="shared" si="0"/>
        <v>0</v>
      </c>
      <c r="I12" s="68"/>
      <c r="J12" s="38"/>
      <c r="K12" s="65"/>
      <c r="L12" s="15"/>
      <c r="M12" s="49"/>
      <c r="N12" s="49"/>
      <c r="O12" s="16"/>
      <c r="P12" s="39"/>
      <c r="Q12" s="86">
        <f t="shared" si="2"/>
        <v>0</v>
      </c>
      <c r="R12" s="61">
        <f t="shared" si="1"/>
        <v>42186.69</v>
      </c>
    </row>
    <row r="13" spans="1:18" x14ac:dyDescent="0.2">
      <c r="A13" s="12" t="s">
        <v>27</v>
      </c>
      <c r="B13" s="38">
        <v>2</v>
      </c>
      <c r="C13" s="56" t="s">
        <v>23</v>
      </c>
      <c r="D13" s="52"/>
      <c r="E13" s="66"/>
      <c r="F13" s="52"/>
      <c r="G13" s="82">
        <v>0.02</v>
      </c>
      <c r="H13" s="53"/>
      <c r="I13" s="68"/>
      <c r="J13" s="38"/>
      <c r="K13" s="65"/>
      <c r="L13" s="15"/>
      <c r="M13" s="49"/>
      <c r="N13" s="49"/>
      <c r="O13" s="16"/>
      <c r="P13" s="39"/>
      <c r="Q13" s="17"/>
      <c r="R13" s="61"/>
    </row>
    <row r="14" spans="1:18" x14ac:dyDescent="0.2">
      <c r="A14" s="15"/>
      <c r="B14" s="38"/>
      <c r="C14" s="69"/>
      <c r="D14" s="52"/>
      <c r="E14" s="70"/>
      <c r="F14" s="52"/>
      <c r="G14" s="67"/>
      <c r="H14" s="53">
        <f t="shared" si="0"/>
        <v>0</v>
      </c>
      <c r="I14" s="68" t="s">
        <v>43</v>
      </c>
      <c r="J14" s="38">
        <v>1057</v>
      </c>
      <c r="K14" s="65" t="s">
        <v>44</v>
      </c>
      <c r="L14" s="15">
        <v>509.6</v>
      </c>
      <c r="M14" s="49">
        <v>41.58</v>
      </c>
      <c r="N14" s="49"/>
      <c r="O14" s="16"/>
      <c r="P14" s="39"/>
      <c r="Q14" s="86">
        <f t="shared" si="2"/>
        <v>551.18000000000006</v>
      </c>
      <c r="R14" s="61">
        <f>SUM(R12+H14-Q14)</f>
        <v>41635.51</v>
      </c>
    </row>
    <row r="15" spans="1:18" x14ac:dyDescent="0.2">
      <c r="A15" s="15" t="s">
        <v>45</v>
      </c>
      <c r="B15" s="38">
        <v>3</v>
      </c>
      <c r="C15" s="69" t="s">
        <v>23</v>
      </c>
      <c r="D15" s="52"/>
      <c r="E15" s="66"/>
      <c r="F15" s="52"/>
      <c r="G15" s="82">
        <v>0.02</v>
      </c>
      <c r="H15" s="53">
        <f t="shared" si="0"/>
        <v>0</v>
      </c>
      <c r="I15" s="68"/>
      <c r="J15" s="38"/>
      <c r="K15" s="65"/>
      <c r="L15" s="15"/>
      <c r="M15" s="49"/>
      <c r="N15" s="49"/>
      <c r="O15" s="16"/>
      <c r="P15" s="39"/>
      <c r="Q15" s="17">
        <f t="shared" si="2"/>
        <v>0</v>
      </c>
      <c r="R15" s="61">
        <f t="shared" si="1"/>
        <v>41635.51</v>
      </c>
    </row>
    <row r="16" spans="1:18" x14ac:dyDescent="0.2">
      <c r="A16" s="15"/>
      <c r="B16" s="38"/>
      <c r="C16" s="69"/>
      <c r="D16" s="52"/>
      <c r="E16" s="66"/>
      <c r="F16" s="52"/>
      <c r="G16" s="67"/>
      <c r="H16" s="53">
        <f t="shared" si="0"/>
        <v>0</v>
      </c>
      <c r="I16" s="68" t="s">
        <v>46</v>
      </c>
      <c r="J16" s="38">
        <v>1058</v>
      </c>
      <c r="K16" s="65" t="s">
        <v>44</v>
      </c>
      <c r="L16" s="15">
        <v>509.6</v>
      </c>
      <c r="M16" s="49">
        <v>31.28</v>
      </c>
      <c r="N16" s="49"/>
      <c r="O16" s="16"/>
      <c r="P16" s="39"/>
      <c r="Q16" s="86">
        <f t="shared" si="2"/>
        <v>540.88</v>
      </c>
      <c r="R16" s="61">
        <f t="shared" si="1"/>
        <v>41094.630000000005</v>
      </c>
    </row>
    <row r="17" spans="1:18" x14ac:dyDescent="0.2">
      <c r="A17" s="15"/>
      <c r="B17" s="38"/>
      <c r="C17" s="69"/>
      <c r="D17" s="52"/>
      <c r="E17" s="66"/>
      <c r="F17" s="52"/>
      <c r="G17" s="67"/>
      <c r="H17" s="53">
        <f t="shared" si="0"/>
        <v>0</v>
      </c>
      <c r="I17" s="68" t="s">
        <v>46</v>
      </c>
      <c r="J17" s="38">
        <v>1059</v>
      </c>
      <c r="K17" s="65" t="s">
        <v>47</v>
      </c>
      <c r="L17" s="15"/>
      <c r="M17" s="49"/>
      <c r="N17" s="49"/>
      <c r="O17" s="16">
        <v>172.8</v>
      </c>
      <c r="P17" s="39">
        <v>28.8</v>
      </c>
      <c r="Q17" s="86">
        <f t="shared" si="2"/>
        <v>172.8</v>
      </c>
      <c r="R17" s="61">
        <f t="shared" si="1"/>
        <v>40921.83</v>
      </c>
    </row>
    <row r="18" spans="1:18" x14ac:dyDescent="0.2">
      <c r="A18" s="15"/>
      <c r="B18" s="38"/>
      <c r="C18" s="69"/>
      <c r="D18" s="52"/>
      <c r="E18" s="66"/>
      <c r="F18" s="52"/>
      <c r="G18" s="67"/>
      <c r="H18" s="53">
        <f t="shared" si="0"/>
        <v>0</v>
      </c>
      <c r="I18" s="68" t="s">
        <v>46</v>
      </c>
      <c r="J18" s="38">
        <v>1060</v>
      </c>
      <c r="K18" s="65" t="s">
        <v>48</v>
      </c>
      <c r="L18" s="15"/>
      <c r="M18" s="49"/>
      <c r="N18" s="49"/>
      <c r="O18" s="16">
        <v>40</v>
      </c>
      <c r="P18" s="39"/>
      <c r="Q18" s="86">
        <v>40</v>
      </c>
      <c r="R18" s="61">
        <f t="shared" si="1"/>
        <v>40881.83</v>
      </c>
    </row>
    <row r="19" spans="1:18" x14ac:dyDescent="0.2">
      <c r="A19" s="15"/>
      <c r="B19" s="38"/>
      <c r="C19" s="69"/>
      <c r="D19" s="14"/>
      <c r="E19" s="49"/>
      <c r="F19" s="14"/>
      <c r="G19" s="71"/>
      <c r="H19" s="53">
        <f t="shared" si="0"/>
        <v>0</v>
      </c>
      <c r="I19" s="68" t="s">
        <v>46</v>
      </c>
      <c r="J19" s="38">
        <v>1061</v>
      </c>
      <c r="K19" s="65" t="s">
        <v>49</v>
      </c>
      <c r="L19" s="15"/>
      <c r="M19" s="49"/>
      <c r="N19" s="49"/>
      <c r="O19" s="16">
        <v>147.01</v>
      </c>
      <c r="P19" s="39">
        <v>24.5</v>
      </c>
      <c r="Q19" s="86">
        <f t="shared" si="2"/>
        <v>147.01</v>
      </c>
      <c r="R19" s="61">
        <f t="shared" si="1"/>
        <v>40734.82</v>
      </c>
    </row>
    <row r="20" spans="1:18" x14ac:dyDescent="0.2">
      <c r="A20" s="15"/>
      <c r="B20" s="38"/>
      <c r="C20" s="69"/>
      <c r="D20" s="14"/>
      <c r="E20" s="49"/>
      <c r="F20" s="14"/>
      <c r="G20" s="71"/>
      <c r="H20" s="53">
        <f t="shared" si="0"/>
        <v>0</v>
      </c>
      <c r="I20" s="68" t="s">
        <v>46</v>
      </c>
      <c r="J20" s="38">
        <v>1062</v>
      </c>
      <c r="K20" s="65" t="s">
        <v>50</v>
      </c>
      <c r="L20" s="15"/>
      <c r="M20" s="49">
        <v>24</v>
      </c>
      <c r="N20" s="49"/>
      <c r="O20" s="16"/>
      <c r="P20" s="39"/>
      <c r="Q20" s="86">
        <f t="shared" si="2"/>
        <v>24</v>
      </c>
      <c r="R20" s="61">
        <f t="shared" si="1"/>
        <v>40710.82</v>
      </c>
    </row>
    <row r="21" spans="1:18" x14ac:dyDescent="0.2">
      <c r="A21" s="15" t="s">
        <v>51</v>
      </c>
      <c r="B21" s="38">
        <v>57</v>
      </c>
      <c r="C21" s="69" t="s">
        <v>52</v>
      </c>
      <c r="D21" s="14"/>
      <c r="E21" s="49"/>
      <c r="F21" s="57">
        <v>25</v>
      </c>
      <c r="G21" s="71"/>
      <c r="H21" s="53">
        <f t="shared" si="0"/>
        <v>25</v>
      </c>
      <c r="I21" s="68"/>
      <c r="J21" s="38"/>
      <c r="K21" s="65"/>
      <c r="L21" s="15"/>
      <c r="M21" s="49"/>
      <c r="N21" s="49"/>
      <c r="O21" s="16"/>
      <c r="P21" s="39"/>
      <c r="Q21" s="17">
        <f t="shared" si="2"/>
        <v>0</v>
      </c>
      <c r="R21" s="61">
        <f t="shared" si="1"/>
        <v>40735.82</v>
      </c>
    </row>
    <row r="22" spans="1:18" x14ac:dyDescent="0.2">
      <c r="A22" s="15" t="s">
        <v>53</v>
      </c>
      <c r="B22" s="38">
        <v>4</v>
      </c>
      <c r="C22" s="69" t="s">
        <v>23</v>
      </c>
      <c r="D22" s="14"/>
      <c r="E22" s="49"/>
      <c r="F22" s="14"/>
      <c r="G22" s="88">
        <v>0.02</v>
      </c>
      <c r="H22" s="53">
        <f t="shared" si="0"/>
        <v>0</v>
      </c>
      <c r="I22" s="68"/>
      <c r="J22" s="38"/>
      <c r="K22" s="65"/>
      <c r="L22" s="15"/>
      <c r="M22" s="49"/>
      <c r="N22" s="49"/>
      <c r="O22" s="16"/>
      <c r="P22" s="39"/>
      <c r="Q22" s="17">
        <f t="shared" si="2"/>
        <v>0</v>
      </c>
      <c r="R22" s="61">
        <f t="shared" si="1"/>
        <v>40735.82</v>
      </c>
    </row>
    <row r="23" spans="1:18" x14ac:dyDescent="0.2">
      <c r="A23" s="15" t="s">
        <v>54</v>
      </c>
      <c r="B23" s="38">
        <v>5</v>
      </c>
      <c r="C23" s="69" t="s">
        <v>23</v>
      </c>
      <c r="D23" s="14"/>
      <c r="E23" s="49"/>
      <c r="F23" s="14"/>
      <c r="G23" s="88">
        <v>0.02</v>
      </c>
      <c r="H23" s="53"/>
      <c r="I23" s="68"/>
      <c r="J23" s="38"/>
      <c r="K23" s="65"/>
      <c r="L23" s="49"/>
      <c r="M23" s="49"/>
      <c r="N23" s="49"/>
      <c r="O23" s="49"/>
      <c r="P23" s="39"/>
      <c r="Q23" s="17">
        <f t="shared" si="2"/>
        <v>0</v>
      </c>
      <c r="R23" s="61">
        <f t="shared" si="1"/>
        <v>40735.82</v>
      </c>
    </row>
    <row r="24" spans="1:18" x14ac:dyDescent="0.2">
      <c r="A24" s="15"/>
      <c r="B24" s="38"/>
      <c r="C24" s="69"/>
      <c r="D24" s="14"/>
      <c r="E24" s="49"/>
      <c r="F24" s="14"/>
      <c r="G24" s="83"/>
      <c r="H24" s="53">
        <f t="shared" si="0"/>
        <v>0</v>
      </c>
      <c r="I24" s="68" t="s">
        <v>55</v>
      </c>
      <c r="J24" s="38">
        <v>1063</v>
      </c>
      <c r="K24" s="27" t="s">
        <v>56</v>
      </c>
      <c r="L24" s="49"/>
      <c r="M24" s="49">
        <v>12</v>
      </c>
      <c r="N24" s="49"/>
      <c r="O24" s="49"/>
      <c r="P24" s="39"/>
      <c r="Q24" s="86">
        <f t="shared" si="2"/>
        <v>12</v>
      </c>
      <c r="R24" s="61">
        <f t="shared" si="1"/>
        <v>40723.82</v>
      </c>
    </row>
    <row r="25" spans="1:18" x14ac:dyDescent="0.2">
      <c r="A25" s="15"/>
      <c r="B25" s="38"/>
      <c r="C25" s="69"/>
      <c r="D25" s="14"/>
      <c r="E25" s="49"/>
      <c r="F25" s="14"/>
      <c r="G25" s="83"/>
      <c r="H25" s="53">
        <f t="shared" si="0"/>
        <v>0</v>
      </c>
      <c r="I25" s="68" t="s">
        <v>55</v>
      </c>
      <c r="J25" s="38">
        <v>1064</v>
      </c>
      <c r="K25" s="27" t="s">
        <v>44</v>
      </c>
      <c r="L25" s="49">
        <v>509.6</v>
      </c>
      <c r="M25" s="49">
        <v>39.9</v>
      </c>
      <c r="N25" s="49"/>
      <c r="O25" s="49"/>
      <c r="P25" s="39"/>
      <c r="Q25" s="86">
        <f t="shared" si="2"/>
        <v>549.5</v>
      </c>
      <c r="R25" s="61">
        <f t="shared" si="1"/>
        <v>40174.32</v>
      </c>
    </row>
    <row r="26" spans="1:18" x14ac:dyDescent="0.2">
      <c r="A26" s="15"/>
      <c r="B26" s="38"/>
      <c r="C26" s="69"/>
      <c r="D26" s="14"/>
      <c r="E26" s="49"/>
      <c r="F26" s="14"/>
      <c r="G26" s="71"/>
      <c r="H26" s="53">
        <f t="shared" si="0"/>
        <v>0</v>
      </c>
      <c r="I26" s="68" t="s">
        <v>55</v>
      </c>
      <c r="J26" s="38">
        <v>1065</v>
      </c>
      <c r="K26" s="25" t="s">
        <v>28</v>
      </c>
      <c r="O26" s="60">
        <v>500</v>
      </c>
      <c r="P26" s="39"/>
      <c r="Q26" s="86">
        <f t="shared" si="2"/>
        <v>500</v>
      </c>
      <c r="R26" s="61">
        <f t="shared" si="1"/>
        <v>39674.32</v>
      </c>
    </row>
    <row r="27" spans="1:18" x14ac:dyDescent="0.2">
      <c r="A27" s="15"/>
      <c r="B27" s="38"/>
      <c r="C27" s="69"/>
      <c r="D27" s="14"/>
      <c r="E27" s="49"/>
      <c r="F27" s="14"/>
      <c r="G27" s="71"/>
      <c r="H27" s="53">
        <f t="shared" si="0"/>
        <v>0</v>
      </c>
      <c r="I27" s="68" t="s">
        <v>55</v>
      </c>
      <c r="J27" s="38">
        <v>1066</v>
      </c>
      <c r="K27" s="26" t="s">
        <v>29</v>
      </c>
      <c r="L27" s="15"/>
      <c r="M27" s="49"/>
      <c r="N27" s="49"/>
      <c r="O27" s="89">
        <v>500</v>
      </c>
      <c r="P27" s="39"/>
      <c r="Q27" s="86">
        <f t="shared" si="2"/>
        <v>500</v>
      </c>
      <c r="R27" s="61">
        <f t="shared" si="1"/>
        <v>39174.32</v>
      </c>
    </row>
    <row r="28" spans="1:18" x14ac:dyDescent="0.2">
      <c r="A28" s="15" t="s">
        <v>57</v>
      </c>
      <c r="B28" s="38">
        <v>6</v>
      </c>
      <c r="C28" s="69" t="s">
        <v>23</v>
      </c>
      <c r="D28" s="14"/>
      <c r="E28" s="49"/>
      <c r="F28" s="14"/>
      <c r="G28" s="82">
        <v>0.02</v>
      </c>
      <c r="H28" s="53">
        <f t="shared" si="0"/>
        <v>0</v>
      </c>
      <c r="I28" s="68"/>
      <c r="J28" s="38"/>
      <c r="K28" s="65"/>
      <c r="L28" s="15"/>
      <c r="M28" s="49"/>
      <c r="N28" s="49"/>
      <c r="O28" s="16"/>
      <c r="P28" s="39"/>
      <c r="Q28" s="17">
        <f t="shared" si="2"/>
        <v>0</v>
      </c>
      <c r="R28" s="61">
        <f t="shared" si="1"/>
        <v>39174.32</v>
      </c>
    </row>
    <row r="29" spans="1:18" x14ac:dyDescent="0.2">
      <c r="A29" s="15" t="s">
        <v>58</v>
      </c>
      <c r="B29" s="38">
        <v>7</v>
      </c>
      <c r="C29" s="69" t="s">
        <v>23</v>
      </c>
      <c r="D29" s="14"/>
      <c r="E29" s="49"/>
      <c r="F29" s="14"/>
      <c r="G29" s="82">
        <v>0.02</v>
      </c>
      <c r="H29" s="53">
        <f t="shared" si="0"/>
        <v>0</v>
      </c>
      <c r="I29" s="68"/>
      <c r="J29" s="38"/>
      <c r="K29" s="65"/>
      <c r="L29" s="15"/>
      <c r="M29" s="49"/>
      <c r="N29" s="49"/>
      <c r="O29" s="16"/>
      <c r="P29" s="39"/>
      <c r="Q29" s="17">
        <f t="shared" si="2"/>
        <v>0</v>
      </c>
      <c r="R29" s="61">
        <f t="shared" si="1"/>
        <v>39174.32</v>
      </c>
    </row>
    <row r="30" spans="1:18" x14ac:dyDescent="0.2">
      <c r="A30" s="15"/>
      <c r="B30" s="38"/>
      <c r="C30" s="69"/>
      <c r="D30" s="14"/>
      <c r="E30" s="49"/>
      <c r="F30" s="14"/>
      <c r="G30" s="67"/>
      <c r="H30" s="53">
        <f t="shared" si="0"/>
        <v>0</v>
      </c>
      <c r="I30" s="68" t="s">
        <v>59</v>
      </c>
      <c r="J30" s="38">
        <v>1067</v>
      </c>
      <c r="K30" s="65" t="s">
        <v>44</v>
      </c>
      <c r="L30" s="15">
        <v>509.6</v>
      </c>
      <c r="M30" s="49">
        <v>56.65</v>
      </c>
      <c r="N30" s="49"/>
      <c r="O30" s="16"/>
      <c r="P30" s="39"/>
      <c r="Q30" s="86">
        <f t="shared" si="2"/>
        <v>566.25</v>
      </c>
      <c r="R30" s="61">
        <f>SUM(R28+H30-Q30)</f>
        <v>38608.07</v>
      </c>
    </row>
    <row r="31" spans="1:18" x14ac:dyDescent="0.2">
      <c r="A31" s="15"/>
      <c r="B31" s="38"/>
      <c r="C31" s="69"/>
      <c r="D31" s="14"/>
      <c r="E31" s="49"/>
      <c r="F31" s="14"/>
      <c r="G31" s="71"/>
      <c r="H31" s="53">
        <f t="shared" si="0"/>
        <v>0</v>
      </c>
      <c r="I31" s="68" t="s">
        <v>59</v>
      </c>
      <c r="J31" s="38">
        <v>1068</v>
      </c>
      <c r="K31" s="65" t="s">
        <v>60</v>
      </c>
      <c r="L31" s="15"/>
      <c r="M31" s="49">
        <v>12</v>
      </c>
      <c r="N31" s="49"/>
      <c r="O31" s="16"/>
      <c r="P31" s="39"/>
      <c r="Q31" s="86">
        <f t="shared" si="2"/>
        <v>12</v>
      </c>
      <c r="R31" s="61">
        <f t="shared" si="1"/>
        <v>38596.07</v>
      </c>
    </row>
    <row r="32" spans="1:18" x14ac:dyDescent="0.2">
      <c r="A32" s="15"/>
      <c r="B32" s="38"/>
      <c r="C32" s="65"/>
      <c r="D32" s="14"/>
      <c r="E32" s="49"/>
      <c r="F32" s="14"/>
      <c r="G32" s="71"/>
      <c r="H32" s="53">
        <f t="shared" si="0"/>
        <v>0</v>
      </c>
      <c r="I32" s="68" t="s">
        <v>59</v>
      </c>
      <c r="J32" s="38">
        <v>1069</v>
      </c>
      <c r="K32" s="25" t="s">
        <v>30</v>
      </c>
      <c r="M32" s="29">
        <v>228</v>
      </c>
      <c r="O32" s="16"/>
      <c r="P32" s="39">
        <v>38</v>
      </c>
      <c r="Q32" s="86">
        <f t="shared" si="2"/>
        <v>228</v>
      </c>
      <c r="R32" s="61">
        <f t="shared" si="1"/>
        <v>38368.07</v>
      </c>
    </row>
    <row r="33" spans="1:18" x14ac:dyDescent="0.2">
      <c r="A33" s="15"/>
      <c r="B33" s="38"/>
      <c r="C33" s="65"/>
      <c r="D33" s="14"/>
      <c r="E33" s="49"/>
      <c r="F33" s="14"/>
      <c r="G33" s="71"/>
      <c r="H33" s="53">
        <f t="shared" si="0"/>
        <v>0</v>
      </c>
      <c r="I33" s="68" t="s">
        <v>59</v>
      </c>
      <c r="J33" s="38">
        <v>1070</v>
      </c>
      <c r="K33" s="25" t="s">
        <v>31</v>
      </c>
      <c r="O33" s="16">
        <v>118.8</v>
      </c>
      <c r="P33" s="39">
        <v>19.8</v>
      </c>
      <c r="Q33" s="86">
        <f t="shared" si="2"/>
        <v>118.8</v>
      </c>
      <c r="R33" s="61">
        <f t="shared" si="1"/>
        <v>38249.269999999997</v>
      </c>
    </row>
    <row r="34" spans="1:18" x14ac:dyDescent="0.2">
      <c r="A34" s="15"/>
      <c r="B34" s="38"/>
      <c r="C34" s="65"/>
      <c r="D34" s="14"/>
      <c r="E34" s="49"/>
      <c r="F34" s="14"/>
      <c r="G34" s="71"/>
      <c r="H34" s="53">
        <f t="shared" si="0"/>
        <v>0</v>
      </c>
      <c r="I34" s="68" t="s">
        <v>59</v>
      </c>
      <c r="J34" s="38">
        <v>1071</v>
      </c>
      <c r="K34" s="25" t="s">
        <v>32</v>
      </c>
      <c r="M34" s="51"/>
      <c r="O34" s="16">
        <v>2527</v>
      </c>
      <c r="P34" s="39"/>
      <c r="Q34" s="86">
        <f t="shared" si="2"/>
        <v>2527</v>
      </c>
      <c r="R34" s="61">
        <f t="shared" si="1"/>
        <v>35722.269999999997</v>
      </c>
    </row>
    <row r="35" spans="1:18" x14ac:dyDescent="0.2">
      <c r="A35" s="15" t="s">
        <v>61</v>
      </c>
      <c r="B35" s="38">
        <v>8</v>
      </c>
      <c r="C35" s="65" t="s">
        <v>23</v>
      </c>
      <c r="D35" s="14"/>
      <c r="E35" s="49"/>
      <c r="F35" s="14"/>
      <c r="G35" s="88">
        <v>0.02</v>
      </c>
      <c r="H35" s="53">
        <f t="shared" si="0"/>
        <v>0</v>
      </c>
      <c r="I35" s="68"/>
      <c r="J35" s="38"/>
      <c r="K35" s="27"/>
      <c r="L35" s="49"/>
      <c r="M35" s="49"/>
      <c r="N35" s="49"/>
      <c r="O35" s="16"/>
      <c r="P35" s="39"/>
      <c r="Q35" s="17">
        <f t="shared" si="2"/>
        <v>0</v>
      </c>
      <c r="R35" s="61">
        <f t="shared" si="1"/>
        <v>35722.269999999997</v>
      </c>
    </row>
    <row r="36" spans="1:18" x14ac:dyDescent="0.2">
      <c r="A36" s="15" t="s">
        <v>62</v>
      </c>
      <c r="B36" s="38">
        <v>9</v>
      </c>
      <c r="C36" s="65" t="s">
        <v>23</v>
      </c>
      <c r="D36" s="14"/>
      <c r="E36" s="49"/>
      <c r="F36" s="14"/>
      <c r="G36" s="88">
        <v>0.02</v>
      </c>
      <c r="H36" s="53">
        <f t="shared" si="0"/>
        <v>0</v>
      </c>
      <c r="I36" s="68"/>
      <c r="J36" s="38"/>
      <c r="K36" s="26"/>
      <c r="L36" s="15"/>
      <c r="M36" s="72"/>
      <c r="N36" s="49"/>
      <c r="O36" s="16"/>
      <c r="P36" s="39"/>
      <c r="Q36" s="17">
        <f t="shared" si="2"/>
        <v>0</v>
      </c>
      <c r="R36" s="61">
        <f t="shared" si="1"/>
        <v>35722.269999999997</v>
      </c>
    </row>
    <row r="37" spans="1:18" x14ac:dyDescent="0.2">
      <c r="A37" s="15"/>
      <c r="B37" s="38"/>
      <c r="C37" s="65"/>
      <c r="D37" s="14"/>
      <c r="E37" s="49"/>
      <c r="F37" s="14"/>
      <c r="G37" s="71"/>
      <c r="H37" s="53">
        <f t="shared" si="0"/>
        <v>0</v>
      </c>
      <c r="I37" s="68" t="s">
        <v>63</v>
      </c>
      <c r="J37" s="38">
        <v>1072</v>
      </c>
      <c r="K37" s="65" t="s">
        <v>44</v>
      </c>
      <c r="L37" s="15">
        <v>509.6</v>
      </c>
      <c r="M37" s="49">
        <v>33.200000000000003</v>
      </c>
      <c r="N37" s="49"/>
      <c r="O37" s="16"/>
      <c r="P37" s="39"/>
      <c r="Q37" s="86">
        <f t="shared" si="2"/>
        <v>542.80000000000007</v>
      </c>
      <c r="R37" s="61">
        <f t="shared" si="1"/>
        <v>35179.469999999994</v>
      </c>
    </row>
    <row r="38" spans="1:18" x14ac:dyDescent="0.2">
      <c r="A38" s="15"/>
      <c r="B38" s="38"/>
      <c r="C38" s="65"/>
      <c r="D38" s="14"/>
      <c r="E38" s="49"/>
      <c r="F38" s="14"/>
      <c r="G38" s="71"/>
      <c r="H38" s="53">
        <f t="shared" si="0"/>
        <v>0</v>
      </c>
      <c r="I38" s="68" t="s">
        <v>63</v>
      </c>
      <c r="J38" s="38">
        <v>1073</v>
      </c>
      <c r="K38" s="65" t="s">
        <v>64</v>
      </c>
      <c r="L38" s="15"/>
      <c r="M38" s="49">
        <v>12</v>
      </c>
      <c r="N38" s="49"/>
      <c r="O38" s="16"/>
      <c r="P38" s="39"/>
      <c r="Q38" s="86">
        <f t="shared" si="2"/>
        <v>12</v>
      </c>
      <c r="R38" s="61">
        <f t="shared" si="1"/>
        <v>35167.469999999994</v>
      </c>
    </row>
    <row r="39" spans="1:18" x14ac:dyDescent="0.2">
      <c r="A39" s="15"/>
      <c r="B39" s="38"/>
      <c r="C39" s="65"/>
      <c r="D39" s="14"/>
      <c r="E39" s="49"/>
      <c r="F39" s="14"/>
      <c r="G39" s="71"/>
      <c r="H39" s="53">
        <f t="shared" si="0"/>
        <v>0</v>
      </c>
      <c r="I39" s="68" t="s">
        <v>63</v>
      </c>
      <c r="J39" s="38">
        <v>1074</v>
      </c>
      <c r="K39" s="65" t="s">
        <v>65</v>
      </c>
      <c r="L39" s="15"/>
      <c r="M39" s="49"/>
      <c r="N39" s="49"/>
      <c r="O39" s="73">
        <v>210</v>
      </c>
      <c r="P39" s="39">
        <v>35</v>
      </c>
      <c r="Q39" s="86">
        <f t="shared" si="2"/>
        <v>210</v>
      </c>
      <c r="R39" s="61">
        <f t="shared" si="1"/>
        <v>34957.469999999994</v>
      </c>
    </row>
    <row r="40" spans="1:18" x14ac:dyDescent="0.2">
      <c r="A40" s="15"/>
      <c r="B40" s="38"/>
      <c r="C40" s="65"/>
      <c r="D40" s="14"/>
      <c r="E40" s="49"/>
      <c r="F40" s="14"/>
      <c r="G40" s="71"/>
      <c r="H40" s="53">
        <f t="shared" si="0"/>
        <v>0</v>
      </c>
      <c r="I40" s="68" t="s">
        <v>63</v>
      </c>
      <c r="J40" s="38">
        <v>1075</v>
      </c>
      <c r="K40" s="65" t="s">
        <v>37</v>
      </c>
      <c r="L40" s="15"/>
      <c r="M40" s="49"/>
      <c r="N40" s="49"/>
      <c r="O40" s="73">
        <v>147.01</v>
      </c>
      <c r="P40" s="39">
        <v>24.5</v>
      </c>
      <c r="Q40" s="86">
        <f t="shared" si="2"/>
        <v>147.01</v>
      </c>
      <c r="R40" s="61">
        <f t="shared" si="1"/>
        <v>34810.459999999992</v>
      </c>
    </row>
    <row r="41" spans="1:18" x14ac:dyDescent="0.2">
      <c r="A41" s="15"/>
      <c r="B41" s="38"/>
      <c r="C41" s="65"/>
      <c r="D41" s="14"/>
      <c r="E41" s="49"/>
      <c r="F41" s="14"/>
      <c r="G41" s="71"/>
      <c r="H41" s="53">
        <f t="shared" si="0"/>
        <v>0</v>
      </c>
      <c r="I41" s="68"/>
      <c r="J41" s="38"/>
      <c r="K41" s="65"/>
      <c r="L41" s="15"/>
      <c r="M41" s="49"/>
      <c r="N41" s="49"/>
      <c r="O41" s="73"/>
      <c r="P41" s="39"/>
      <c r="Q41" s="17">
        <f t="shared" si="2"/>
        <v>0</v>
      </c>
      <c r="R41" s="61">
        <f t="shared" si="1"/>
        <v>34810.459999999992</v>
      </c>
    </row>
    <row r="42" spans="1:18" x14ac:dyDescent="0.2">
      <c r="A42" s="15"/>
      <c r="B42" s="38"/>
      <c r="C42" s="65"/>
      <c r="D42" s="14"/>
      <c r="E42" s="49"/>
      <c r="F42" s="14"/>
      <c r="G42" s="67"/>
      <c r="H42" s="53">
        <f t="shared" si="0"/>
        <v>0</v>
      </c>
      <c r="I42" s="68" t="s">
        <v>110</v>
      </c>
      <c r="J42" s="38">
        <v>1076</v>
      </c>
      <c r="K42" s="65" t="s">
        <v>111</v>
      </c>
      <c r="L42" s="15"/>
      <c r="M42" s="49"/>
      <c r="N42" s="49"/>
      <c r="O42" s="73">
        <v>100</v>
      </c>
      <c r="P42" s="39"/>
      <c r="Q42" s="86">
        <f t="shared" si="2"/>
        <v>100</v>
      </c>
      <c r="R42" s="61">
        <f t="shared" si="1"/>
        <v>34710.459999999992</v>
      </c>
    </row>
    <row r="43" spans="1:18" x14ac:dyDescent="0.2">
      <c r="A43" s="15" t="s">
        <v>112</v>
      </c>
      <c r="B43" s="38">
        <v>10</v>
      </c>
      <c r="C43" s="65" t="s">
        <v>23</v>
      </c>
      <c r="D43" s="14"/>
      <c r="E43" s="49"/>
      <c r="F43" s="14"/>
      <c r="G43" s="101">
        <v>0.02</v>
      </c>
      <c r="H43" s="53">
        <f t="shared" si="0"/>
        <v>0</v>
      </c>
      <c r="I43" s="68"/>
      <c r="J43" s="38"/>
      <c r="K43" s="65"/>
      <c r="L43" s="74"/>
      <c r="M43" s="75"/>
      <c r="N43" s="49"/>
      <c r="O43" s="73"/>
      <c r="P43" s="39"/>
      <c r="Q43" s="17">
        <f t="shared" si="2"/>
        <v>0</v>
      </c>
      <c r="R43" s="61">
        <f t="shared" si="1"/>
        <v>34710.459999999992</v>
      </c>
    </row>
    <row r="44" spans="1:18" x14ac:dyDescent="0.2">
      <c r="A44" s="15"/>
      <c r="B44" s="38"/>
      <c r="C44" s="65"/>
      <c r="D44" s="14"/>
      <c r="E44" s="49"/>
      <c r="F44" s="14"/>
      <c r="G44" s="67"/>
      <c r="H44" s="53">
        <f t="shared" si="0"/>
        <v>0</v>
      </c>
      <c r="I44" s="68" t="s">
        <v>113</v>
      </c>
      <c r="J44" s="38">
        <v>1077</v>
      </c>
      <c r="K44" s="65" t="s">
        <v>44</v>
      </c>
      <c r="L44" s="15">
        <v>509.6</v>
      </c>
      <c r="M44" s="49">
        <v>36.619999999999997</v>
      </c>
      <c r="N44" s="49"/>
      <c r="O44" s="73"/>
      <c r="P44" s="39"/>
      <c r="Q44" s="17">
        <f t="shared" si="2"/>
        <v>546.22</v>
      </c>
      <c r="R44" s="61">
        <f t="shared" si="1"/>
        <v>34164.239999999991</v>
      </c>
    </row>
    <row r="45" spans="1:18" x14ac:dyDescent="0.2">
      <c r="A45" s="15"/>
      <c r="B45" s="38"/>
      <c r="C45" s="65"/>
      <c r="D45" s="14"/>
      <c r="E45" s="49"/>
      <c r="F45" s="14"/>
      <c r="G45" s="71"/>
      <c r="H45" s="53">
        <f t="shared" si="0"/>
        <v>0</v>
      </c>
      <c r="I45" s="68" t="s">
        <v>113</v>
      </c>
      <c r="J45" s="38">
        <v>1078</v>
      </c>
      <c r="K45" s="65" t="s">
        <v>114</v>
      </c>
      <c r="L45" s="15"/>
      <c r="M45" s="49">
        <v>12</v>
      </c>
      <c r="N45" s="49"/>
      <c r="O45" s="73"/>
      <c r="P45" s="39"/>
      <c r="Q45" s="17">
        <f t="shared" si="2"/>
        <v>12</v>
      </c>
      <c r="R45" s="61">
        <f t="shared" si="1"/>
        <v>34152.239999999991</v>
      </c>
    </row>
    <row r="46" spans="1:18" x14ac:dyDescent="0.2">
      <c r="A46" s="15"/>
      <c r="B46" s="38"/>
      <c r="C46" s="65"/>
      <c r="D46" s="14"/>
      <c r="E46" s="49"/>
      <c r="F46" s="14"/>
      <c r="G46" s="71"/>
      <c r="H46" s="53">
        <f t="shared" si="0"/>
        <v>0</v>
      </c>
      <c r="I46" s="68" t="s">
        <v>113</v>
      </c>
      <c r="J46" s="38">
        <v>1079</v>
      </c>
      <c r="K46" s="65" t="s">
        <v>115</v>
      </c>
      <c r="L46" s="15"/>
      <c r="M46" s="49"/>
      <c r="N46" s="49"/>
      <c r="O46" s="73">
        <v>90</v>
      </c>
      <c r="P46" s="39"/>
      <c r="Q46" s="17">
        <f t="shared" si="2"/>
        <v>90</v>
      </c>
      <c r="R46" s="61">
        <f t="shared" si="1"/>
        <v>34062.239999999991</v>
      </c>
    </row>
    <row r="47" spans="1:18" x14ac:dyDescent="0.2">
      <c r="A47" s="15"/>
      <c r="B47" s="38"/>
      <c r="C47" s="65"/>
      <c r="D47" s="14"/>
      <c r="E47" s="49"/>
      <c r="F47" s="14"/>
      <c r="G47" s="67"/>
      <c r="H47" s="53">
        <f t="shared" si="0"/>
        <v>0</v>
      </c>
      <c r="I47" s="68" t="s">
        <v>113</v>
      </c>
      <c r="J47" s="38">
        <v>1080</v>
      </c>
      <c r="K47" s="65" t="s">
        <v>37</v>
      </c>
      <c r="L47" s="15"/>
      <c r="M47" s="49"/>
      <c r="N47" s="49"/>
      <c r="O47" s="73">
        <v>147.01</v>
      </c>
      <c r="P47" s="39">
        <v>24.5</v>
      </c>
      <c r="Q47" s="17">
        <f t="shared" si="2"/>
        <v>147.01</v>
      </c>
      <c r="R47" s="61">
        <f t="shared" si="1"/>
        <v>33915.229999999989</v>
      </c>
    </row>
    <row r="48" spans="1:18" x14ac:dyDescent="0.2">
      <c r="A48" s="15"/>
      <c r="B48" s="38"/>
      <c r="C48" s="65"/>
      <c r="D48" s="14"/>
      <c r="E48" s="49"/>
      <c r="F48" s="14"/>
      <c r="G48" s="67"/>
      <c r="H48" s="53">
        <f t="shared" si="0"/>
        <v>0</v>
      </c>
      <c r="I48" s="68"/>
      <c r="J48" s="38"/>
      <c r="K48" s="65"/>
      <c r="L48" s="15"/>
      <c r="M48" s="49"/>
      <c r="N48" s="49"/>
      <c r="O48" s="73"/>
      <c r="P48" s="39"/>
      <c r="Q48" s="17">
        <f t="shared" si="2"/>
        <v>0</v>
      </c>
      <c r="R48" s="61">
        <f t="shared" si="1"/>
        <v>33915.229999999989</v>
      </c>
    </row>
    <row r="49" spans="1:18" x14ac:dyDescent="0.2">
      <c r="A49" s="18"/>
      <c r="B49" s="19"/>
      <c r="C49" s="20">
        <f t="shared" ref="C49:H49" si="3">SUM(C5:C48)</f>
        <v>0</v>
      </c>
      <c r="D49" s="21">
        <f t="shared" si="3"/>
        <v>16413.330000000002</v>
      </c>
      <c r="E49" s="20">
        <f t="shared" si="3"/>
        <v>0</v>
      </c>
      <c r="F49" s="21">
        <f t="shared" si="3"/>
        <v>25</v>
      </c>
      <c r="G49" s="58">
        <f t="shared" si="3"/>
        <v>0.19999999999999998</v>
      </c>
      <c r="H49" s="59">
        <f t="shared" si="3"/>
        <v>16438.330000000002</v>
      </c>
      <c r="I49" s="20"/>
      <c r="J49" s="19"/>
      <c r="K49" s="20"/>
      <c r="L49" s="18">
        <f t="shared" ref="L49:Q49" si="4">SUM(L5:L48)</f>
        <v>3057.6</v>
      </c>
      <c r="M49" s="20">
        <f t="shared" si="4"/>
        <v>1140.53</v>
      </c>
      <c r="N49" s="20">
        <f t="shared" si="4"/>
        <v>0</v>
      </c>
      <c r="O49" s="22">
        <f t="shared" si="4"/>
        <v>5575.9700000000012</v>
      </c>
      <c r="P49" s="21">
        <f t="shared" si="4"/>
        <v>259.53000000000003</v>
      </c>
      <c r="Q49" s="21">
        <f t="shared" si="4"/>
        <v>9774.1</v>
      </c>
      <c r="R49" s="62">
        <f>SUM(R5+H49-Q49)</f>
        <v>33915.230000000003</v>
      </c>
    </row>
    <row r="50" spans="1:18" ht="13.5" thickBot="1" x14ac:dyDescent="0.25">
      <c r="A50" s="76"/>
      <c r="C50" s="49"/>
      <c r="D50" s="49"/>
      <c r="E50" s="49"/>
      <c r="F50" s="49"/>
      <c r="G50" s="49"/>
      <c r="I50" s="49"/>
      <c r="K50" s="49"/>
      <c r="L50" s="49"/>
      <c r="M50" s="49"/>
      <c r="N50" s="49"/>
      <c r="O50" s="49"/>
      <c r="P50" s="49"/>
      <c r="Q50" s="49">
        <f>SUM(L49:O49)</f>
        <v>9774.1000000000022</v>
      </c>
      <c r="R50" s="77"/>
    </row>
    <row r="51" spans="1:18" ht="13.5" thickBot="1" x14ac:dyDescent="0.25">
      <c r="A51" s="95" t="s">
        <v>16</v>
      </c>
      <c r="B51" s="96"/>
      <c r="C51" s="78">
        <v>2456.0500000000002</v>
      </c>
      <c r="D51" s="40">
        <v>44287</v>
      </c>
      <c r="E51" s="95" t="s">
        <v>17</v>
      </c>
      <c r="F51" s="97"/>
      <c r="G51" s="96"/>
      <c r="H51" s="41">
        <v>27251</v>
      </c>
      <c r="I51" s="42">
        <v>43922</v>
      </c>
      <c r="J51" s="23" t="s">
        <v>0</v>
      </c>
      <c r="K51" s="24">
        <f>SUM(C51+H51)</f>
        <v>29707.05</v>
      </c>
      <c r="L51" s="43"/>
      <c r="M51" s="43"/>
      <c r="N51" s="43"/>
      <c r="O51" s="43"/>
      <c r="P51" s="43"/>
      <c r="Q51" s="43"/>
      <c r="R51" s="44">
        <f>SUM(C51+H51+H49+G49-Q49)</f>
        <v>36371.480000000003</v>
      </c>
    </row>
    <row r="53" spans="1:18" x14ac:dyDescent="0.2">
      <c r="B53" s="50">
        <v>2020</v>
      </c>
      <c r="C53" s="29" t="s">
        <v>16</v>
      </c>
      <c r="D53" s="45">
        <f>SUM(C51+G49)</f>
        <v>2456.25</v>
      </c>
      <c r="I53" s="29" t="s">
        <v>18</v>
      </c>
      <c r="K53" s="45">
        <f>SUM(H49+G49)</f>
        <v>16438.530000000002</v>
      </c>
      <c r="N53" s="79"/>
    </row>
    <row r="54" spans="1:18" ht="13.5" thickBot="1" x14ac:dyDescent="0.25">
      <c r="B54" s="29">
        <v>2020</v>
      </c>
      <c r="C54" s="46" t="s">
        <v>17</v>
      </c>
      <c r="D54" s="47">
        <f>SUM(R49)</f>
        <v>33915.230000000003</v>
      </c>
      <c r="I54" s="29" t="s">
        <v>19</v>
      </c>
      <c r="K54" s="47">
        <f>SUM(Q49)</f>
        <v>9774.1</v>
      </c>
      <c r="L54" s="80"/>
      <c r="M54" s="80"/>
      <c r="N54" s="81"/>
      <c r="O54" s="80"/>
    </row>
    <row r="55" spans="1:18" ht="13.5" thickBot="1" x14ac:dyDescent="0.25">
      <c r="C55" s="29" t="s">
        <v>20</v>
      </c>
      <c r="D55" s="48">
        <f>SUM(D53+D54)</f>
        <v>36371.480000000003</v>
      </c>
      <c r="I55" s="29" t="s">
        <v>21</v>
      </c>
      <c r="K55" s="85">
        <f>SUM(K51+K53-K54)</f>
        <v>36371.480000000003</v>
      </c>
      <c r="N55" s="79"/>
      <c r="P55" s="28"/>
      <c r="Q55" s="29"/>
    </row>
  </sheetData>
  <mergeCells count="6">
    <mergeCell ref="A1:G2"/>
    <mergeCell ref="I1:P2"/>
    <mergeCell ref="A3:G3"/>
    <mergeCell ref="I3:P3"/>
    <mergeCell ref="A51:B51"/>
    <mergeCell ref="E51:G51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DE8C-0D69-4AA7-960F-F42F5684D418}">
  <sheetPr>
    <pageSetUpPr fitToPage="1"/>
  </sheetPr>
  <dimension ref="A1:H60"/>
  <sheetViews>
    <sheetView topLeftCell="A40" workbookViewId="0">
      <selection activeCell="A57" sqref="A57"/>
    </sheetView>
  </sheetViews>
  <sheetFormatPr defaultRowHeight="15" x14ac:dyDescent="0.25"/>
  <sheetData>
    <row r="1" spans="1:8" x14ac:dyDescent="0.25">
      <c r="A1" t="s">
        <v>1</v>
      </c>
    </row>
    <row r="3" spans="1:8" x14ac:dyDescent="0.25">
      <c r="A3" t="s">
        <v>66</v>
      </c>
    </row>
    <row r="5" spans="1:8" x14ac:dyDescent="0.25">
      <c r="D5" t="s">
        <v>67</v>
      </c>
      <c r="G5" t="s">
        <v>67</v>
      </c>
    </row>
    <row r="6" spans="1:8" x14ac:dyDescent="0.25">
      <c r="D6" t="s">
        <v>68</v>
      </c>
      <c r="E6" t="s">
        <v>68</v>
      </c>
      <c r="G6" t="s">
        <v>68</v>
      </c>
      <c r="H6" t="s">
        <v>68</v>
      </c>
    </row>
    <row r="7" spans="1:8" x14ac:dyDescent="0.25">
      <c r="A7" t="s">
        <v>69</v>
      </c>
      <c r="C7" t="s">
        <v>70</v>
      </c>
      <c r="D7" s="98">
        <v>27251</v>
      </c>
      <c r="E7" s="98"/>
      <c r="F7" s="98"/>
      <c r="G7" s="98">
        <v>18480.650000000001</v>
      </c>
      <c r="H7" s="98"/>
    </row>
    <row r="8" spans="1:8" x14ac:dyDescent="0.25">
      <c r="A8" t="s">
        <v>69</v>
      </c>
      <c r="C8" t="s">
        <v>71</v>
      </c>
      <c r="D8" s="98">
        <v>2456.0500000000002</v>
      </c>
      <c r="E8" s="98"/>
      <c r="F8" s="98"/>
      <c r="G8" s="98">
        <v>2455.41</v>
      </c>
      <c r="H8" s="98"/>
    </row>
    <row r="9" spans="1:8" ht="15.75" thickBot="1" x14ac:dyDescent="0.3">
      <c r="D9" s="99">
        <f>SUM(D7:D8)</f>
        <v>29707.05</v>
      </c>
      <c r="E9" s="98"/>
      <c r="F9" s="98"/>
      <c r="G9" s="99">
        <f>SUM(G7:G8)</f>
        <v>20936.060000000001</v>
      </c>
      <c r="H9" s="98"/>
    </row>
    <row r="10" spans="1:8" ht="15.75" thickBot="1" x14ac:dyDescent="0.3">
      <c r="A10" t="s">
        <v>72</v>
      </c>
      <c r="D10" s="98"/>
      <c r="E10" s="99">
        <f>SUM(D9)</f>
        <v>29707.05</v>
      </c>
      <c r="F10" s="98"/>
      <c r="G10" s="98"/>
      <c r="H10" s="99">
        <f>SUM(G9)</f>
        <v>20936.060000000001</v>
      </c>
    </row>
    <row r="11" spans="1:8" x14ac:dyDescent="0.25">
      <c r="D11" s="98"/>
      <c r="E11" s="98"/>
      <c r="F11" s="98"/>
      <c r="G11" s="98"/>
      <c r="H11" s="98"/>
    </row>
    <row r="12" spans="1:8" x14ac:dyDescent="0.25">
      <c r="A12" t="s">
        <v>73</v>
      </c>
      <c r="D12" s="98"/>
      <c r="E12" s="98"/>
      <c r="F12" s="98"/>
      <c r="G12" s="98"/>
      <c r="H12" s="98"/>
    </row>
    <row r="13" spans="1:8" x14ac:dyDescent="0.25">
      <c r="A13" t="s">
        <v>7</v>
      </c>
      <c r="D13" s="98">
        <v>14207</v>
      </c>
      <c r="E13" s="98"/>
      <c r="F13" s="98"/>
      <c r="G13" s="98">
        <v>14420</v>
      </c>
      <c r="H13" s="98"/>
    </row>
    <row r="14" spans="1:8" x14ac:dyDescent="0.25">
      <c r="A14" t="s">
        <v>74</v>
      </c>
      <c r="D14" s="98">
        <v>2206.33</v>
      </c>
      <c r="E14" s="98"/>
      <c r="F14" s="98"/>
      <c r="G14" s="98">
        <v>9809.4500000000007</v>
      </c>
      <c r="H14" s="98"/>
    </row>
    <row r="15" spans="1:8" x14ac:dyDescent="0.25">
      <c r="A15" t="s">
        <v>75</v>
      </c>
      <c r="D15" s="98"/>
      <c r="E15" s="98"/>
      <c r="F15" s="98"/>
      <c r="G15" s="98">
        <v>219.72</v>
      </c>
      <c r="H15" s="98"/>
    </row>
    <row r="16" spans="1:8" x14ac:dyDescent="0.25">
      <c r="A16" t="s">
        <v>76</v>
      </c>
      <c r="D16" s="98"/>
      <c r="E16" s="98"/>
      <c r="F16" s="98"/>
      <c r="G16" s="98"/>
      <c r="H16" s="98"/>
    </row>
    <row r="17" spans="1:8" x14ac:dyDescent="0.25">
      <c r="A17" t="s">
        <v>77</v>
      </c>
      <c r="D17" s="98">
        <v>25</v>
      </c>
      <c r="E17" s="98"/>
      <c r="F17" s="98"/>
      <c r="G17" s="98">
        <v>436.17</v>
      </c>
      <c r="H17" s="98"/>
    </row>
    <row r="18" spans="1:8" x14ac:dyDescent="0.25">
      <c r="A18" t="s">
        <v>23</v>
      </c>
      <c r="D18" s="98">
        <v>0.2</v>
      </c>
      <c r="E18" s="98"/>
      <c r="F18" s="98"/>
      <c r="G18" s="98">
        <v>0.64</v>
      </c>
      <c r="H18" s="98"/>
    </row>
    <row r="19" spans="1:8" x14ac:dyDescent="0.25">
      <c r="A19" t="s">
        <v>78</v>
      </c>
      <c r="D19" s="98"/>
      <c r="E19" s="98"/>
      <c r="F19" s="98"/>
      <c r="G19" s="98"/>
      <c r="H19" s="98"/>
    </row>
    <row r="20" spans="1:8" x14ac:dyDescent="0.25">
      <c r="A20" t="s">
        <v>79</v>
      </c>
      <c r="D20" s="98"/>
      <c r="E20" s="98"/>
      <c r="F20" s="98"/>
      <c r="G20" s="98"/>
      <c r="H20" s="98"/>
    </row>
    <row r="21" spans="1:8" x14ac:dyDescent="0.25">
      <c r="A21" t="s">
        <v>80</v>
      </c>
      <c r="D21" s="98"/>
      <c r="E21" s="98"/>
      <c r="F21" s="98"/>
      <c r="G21" s="98"/>
      <c r="H21" s="98"/>
    </row>
    <row r="22" spans="1:8" ht="15.75" thickBot="1" x14ac:dyDescent="0.3">
      <c r="D22" s="99">
        <f>SUM(D13:D21)</f>
        <v>16438.530000000002</v>
      </c>
      <c r="E22" s="98"/>
      <c r="F22" s="98"/>
      <c r="G22" s="99">
        <f>SUM(G13:G21)</f>
        <v>24885.98</v>
      </c>
      <c r="H22" s="98"/>
    </row>
    <row r="23" spans="1:8" x14ac:dyDescent="0.25">
      <c r="A23" t="s">
        <v>81</v>
      </c>
      <c r="D23" s="98"/>
      <c r="E23" s="100">
        <f>SUM(D22)</f>
        <v>16438.530000000002</v>
      </c>
      <c r="F23" s="98"/>
      <c r="G23" s="98"/>
      <c r="H23" s="100">
        <f>SUM(G22)</f>
        <v>24885.98</v>
      </c>
    </row>
    <row r="24" spans="1:8" ht="15.75" thickBot="1" x14ac:dyDescent="0.3">
      <c r="D24" s="98"/>
      <c r="E24" s="99">
        <f>SUM(E23+E10)</f>
        <v>46145.58</v>
      </c>
      <c r="F24" s="98"/>
      <c r="G24" s="98"/>
      <c r="H24" s="99">
        <f>SUM(H23+H10)</f>
        <v>45822.04</v>
      </c>
    </row>
    <row r="25" spans="1:8" x14ac:dyDescent="0.25">
      <c r="D25" s="98"/>
      <c r="E25" s="98"/>
      <c r="F25" s="98"/>
      <c r="G25" s="98"/>
      <c r="H25" s="98"/>
    </row>
    <row r="26" spans="1:8" x14ac:dyDescent="0.25">
      <c r="A26" t="s">
        <v>82</v>
      </c>
      <c r="D26" s="98"/>
      <c r="E26" s="98"/>
      <c r="F26" s="98"/>
      <c r="G26" s="98"/>
      <c r="H26" s="98"/>
    </row>
    <row r="27" spans="1:8" x14ac:dyDescent="0.25">
      <c r="A27" t="s">
        <v>83</v>
      </c>
      <c r="D27" s="98">
        <v>601.29999999999995</v>
      </c>
      <c r="E27" s="98"/>
      <c r="F27" s="98"/>
      <c r="G27" s="98">
        <v>594.33000000000004</v>
      </c>
      <c r="H27" s="98"/>
    </row>
    <row r="28" spans="1:8" x14ac:dyDescent="0.25">
      <c r="A28" t="s">
        <v>12</v>
      </c>
      <c r="D28" s="98">
        <v>239.23</v>
      </c>
      <c r="E28" s="98"/>
      <c r="F28" s="98"/>
      <c r="G28" s="98">
        <v>632.79999999999995</v>
      </c>
      <c r="H28" s="98"/>
    </row>
    <row r="29" spans="1:8" x14ac:dyDescent="0.25">
      <c r="A29" t="s">
        <v>84</v>
      </c>
      <c r="D29" s="98">
        <v>598.34</v>
      </c>
      <c r="E29" s="98"/>
      <c r="F29" s="98"/>
      <c r="G29" s="98">
        <v>531.66999999999996</v>
      </c>
      <c r="H29" s="98"/>
    </row>
    <row r="30" spans="1:8" x14ac:dyDescent="0.25">
      <c r="A30" t="s">
        <v>85</v>
      </c>
      <c r="D30" s="98">
        <v>3057.6</v>
      </c>
      <c r="E30" s="98"/>
      <c r="F30" s="98"/>
      <c r="G30" s="98">
        <v>3063.29</v>
      </c>
      <c r="H30" s="98"/>
    </row>
    <row r="31" spans="1:8" x14ac:dyDescent="0.25">
      <c r="A31" t="s">
        <v>86</v>
      </c>
      <c r="D31" s="98">
        <v>500</v>
      </c>
      <c r="E31" s="98"/>
      <c r="F31" s="98"/>
      <c r="G31" s="98">
        <v>500</v>
      </c>
      <c r="H31" s="98"/>
    </row>
    <row r="32" spans="1:8" x14ac:dyDescent="0.25">
      <c r="A32" t="s">
        <v>87</v>
      </c>
      <c r="D32" s="98">
        <v>500</v>
      </c>
      <c r="E32" s="98"/>
      <c r="F32" s="98"/>
      <c r="G32" s="98">
        <v>500</v>
      </c>
      <c r="H32" s="98"/>
    </row>
    <row r="33" spans="1:8" x14ac:dyDescent="0.25">
      <c r="A33" t="s">
        <v>88</v>
      </c>
      <c r="D33" s="98"/>
      <c r="E33" s="98"/>
      <c r="F33" s="98"/>
      <c r="G33" s="98">
        <v>0</v>
      </c>
      <c r="H33" s="98"/>
    </row>
    <row r="34" spans="1:8" x14ac:dyDescent="0.25">
      <c r="A34" t="s">
        <v>89</v>
      </c>
      <c r="D34" s="98"/>
      <c r="E34" s="98"/>
      <c r="F34" s="98"/>
      <c r="G34" s="98">
        <v>500</v>
      </c>
      <c r="H34" s="98"/>
    </row>
    <row r="35" spans="1:8" x14ac:dyDescent="0.25">
      <c r="A35" t="s">
        <v>90</v>
      </c>
      <c r="D35" s="98"/>
      <c r="E35" s="98"/>
      <c r="F35" s="98"/>
      <c r="G35" s="98">
        <v>999</v>
      </c>
      <c r="H35" s="98"/>
    </row>
    <row r="36" spans="1:8" x14ac:dyDescent="0.25">
      <c r="A36" t="s">
        <v>91</v>
      </c>
      <c r="D36" s="98">
        <v>3057</v>
      </c>
      <c r="E36" s="98"/>
      <c r="F36" s="98"/>
      <c r="G36" s="98">
        <v>2630.7</v>
      </c>
      <c r="H36" s="98"/>
    </row>
    <row r="37" spans="1:8" x14ac:dyDescent="0.25">
      <c r="A37" t="s">
        <v>92</v>
      </c>
      <c r="D37" s="98"/>
      <c r="E37" s="98"/>
      <c r="F37" s="98"/>
      <c r="G37" s="98">
        <v>671</v>
      </c>
      <c r="H37" s="98"/>
    </row>
    <row r="38" spans="1:8" x14ac:dyDescent="0.25">
      <c r="A38" t="s">
        <v>93</v>
      </c>
      <c r="D38" s="98">
        <v>172.8</v>
      </c>
      <c r="E38" s="98"/>
      <c r="F38" s="98"/>
      <c r="G38" s="98">
        <v>177</v>
      </c>
      <c r="H38" s="98"/>
    </row>
    <row r="39" spans="1:8" x14ac:dyDescent="0.25">
      <c r="A39" t="s">
        <v>94</v>
      </c>
      <c r="D39" s="98"/>
      <c r="E39" s="98"/>
      <c r="F39" s="98"/>
      <c r="G39" s="98">
        <v>3353.52</v>
      </c>
      <c r="H39" s="98"/>
    </row>
    <row r="40" spans="1:8" x14ac:dyDescent="0.25">
      <c r="A40" t="s">
        <v>95</v>
      </c>
      <c r="D40" s="98">
        <v>10</v>
      </c>
      <c r="E40" s="98"/>
      <c r="F40" s="98"/>
      <c r="G40" s="98">
        <v>10</v>
      </c>
      <c r="H40" s="98"/>
    </row>
    <row r="41" spans="1:8" x14ac:dyDescent="0.25">
      <c r="A41" t="s">
        <v>96</v>
      </c>
      <c r="D41" s="98">
        <v>210</v>
      </c>
      <c r="E41" s="98"/>
      <c r="F41" s="98"/>
      <c r="G41" s="98">
        <v>198</v>
      </c>
      <c r="H41" s="98"/>
    </row>
    <row r="42" spans="1:8" x14ac:dyDescent="0.25">
      <c r="A42" t="s">
        <v>97</v>
      </c>
      <c r="D42" s="98">
        <v>40</v>
      </c>
      <c r="E42" s="98"/>
      <c r="F42" s="98"/>
      <c r="G42" s="98"/>
      <c r="H42" s="98"/>
    </row>
    <row r="43" spans="1:8" x14ac:dyDescent="0.25">
      <c r="A43" t="s">
        <v>98</v>
      </c>
      <c r="D43" s="98">
        <v>441.03</v>
      </c>
      <c r="E43" s="98"/>
      <c r="F43" s="98"/>
      <c r="G43" s="98">
        <v>469.68</v>
      </c>
      <c r="H43" s="98"/>
    </row>
    <row r="44" spans="1:8" x14ac:dyDescent="0.25">
      <c r="A44" t="s">
        <v>99</v>
      </c>
      <c r="D44" s="98"/>
      <c r="E44" s="98"/>
      <c r="F44" s="98"/>
      <c r="G44" s="98"/>
      <c r="H44" s="98"/>
    </row>
    <row r="45" spans="1:8" x14ac:dyDescent="0.25">
      <c r="A45" t="s">
        <v>100</v>
      </c>
      <c r="D45" s="98"/>
      <c r="E45" s="98"/>
      <c r="F45" s="98"/>
      <c r="G45" s="98">
        <v>847.2</v>
      </c>
      <c r="H45" s="98"/>
    </row>
    <row r="46" spans="1:8" x14ac:dyDescent="0.25">
      <c r="A46" t="s">
        <v>101</v>
      </c>
      <c r="D46" s="98"/>
      <c r="E46" s="98"/>
      <c r="F46" s="98"/>
      <c r="G46" s="98"/>
      <c r="H46" s="98"/>
    </row>
    <row r="47" spans="1:8" x14ac:dyDescent="0.25">
      <c r="A47" t="s">
        <v>31</v>
      </c>
      <c r="D47" s="98">
        <v>118.8</v>
      </c>
      <c r="E47" s="98"/>
      <c r="F47" s="98"/>
      <c r="G47" s="98">
        <v>118.8</v>
      </c>
      <c r="H47" s="98"/>
    </row>
    <row r="48" spans="1:8" x14ac:dyDescent="0.25">
      <c r="A48" t="s">
        <v>102</v>
      </c>
      <c r="D48" s="98"/>
      <c r="E48" s="98"/>
      <c r="F48" s="98"/>
      <c r="G48" s="98">
        <v>318</v>
      </c>
      <c r="H48" s="98"/>
    </row>
    <row r="49" spans="1:8" x14ac:dyDescent="0.25">
      <c r="A49" t="s">
        <v>103</v>
      </c>
      <c r="D49" s="98">
        <v>228</v>
      </c>
      <c r="E49" s="98"/>
      <c r="F49" s="98"/>
      <c r="G49" s="98"/>
      <c r="H49" s="98"/>
    </row>
    <row r="50" spans="1:8" ht="15.75" thickBot="1" x14ac:dyDescent="0.3">
      <c r="D50" s="99">
        <f>SUM(D27:D49)</f>
        <v>9774.0999999999985</v>
      </c>
      <c r="E50" s="98"/>
      <c r="F50" s="98"/>
      <c r="G50" s="99">
        <f>SUM(G27:G48)</f>
        <v>16114.990000000002</v>
      </c>
      <c r="H50" s="98"/>
    </row>
    <row r="51" spans="1:8" x14ac:dyDescent="0.25">
      <c r="A51" t="s">
        <v>104</v>
      </c>
      <c r="D51" s="98"/>
      <c r="E51" s="100">
        <f>SUM(D50)</f>
        <v>9774.0999999999985</v>
      </c>
      <c r="F51" s="98"/>
      <c r="G51" s="98"/>
      <c r="H51" s="100">
        <f>SUM(G50)</f>
        <v>16114.990000000002</v>
      </c>
    </row>
    <row r="52" spans="1:8" ht="15.75" thickBot="1" x14ac:dyDescent="0.3">
      <c r="A52" t="s">
        <v>105</v>
      </c>
      <c r="D52" s="98"/>
      <c r="E52" s="99">
        <f>SUM(E24-D50)</f>
        <v>36371.480000000003</v>
      </c>
      <c r="F52" s="98"/>
      <c r="G52" s="98"/>
      <c r="H52" s="99">
        <f>SUM(H24-G50)</f>
        <v>29707.05</v>
      </c>
    </row>
    <row r="55" spans="1:8" x14ac:dyDescent="0.25">
      <c r="A55" t="s">
        <v>106</v>
      </c>
    </row>
    <row r="56" spans="1:8" x14ac:dyDescent="0.25">
      <c r="A56" t="s">
        <v>107</v>
      </c>
      <c r="H56" t="s">
        <v>4</v>
      </c>
    </row>
    <row r="59" spans="1:8" x14ac:dyDescent="0.25">
      <c r="A59" t="s">
        <v>108</v>
      </c>
    </row>
    <row r="60" spans="1:8" x14ac:dyDescent="0.25">
      <c r="A60" t="s">
        <v>109</v>
      </c>
    </row>
  </sheetData>
  <pageMargins left="0.7" right="0.7" top="0.75" bottom="0.75" header="0.3" footer="0.3"/>
  <pageSetup paperSize="9" scale="8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Book</vt:lpstr>
      <vt:lpstr>Accounts 21-22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2022-02-27T14:46:47Z</dcterms:modified>
</cp:coreProperties>
</file>